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ata of phosphorus segregation paper\"/>
    </mc:Choice>
  </mc:AlternateContent>
  <bookViews>
    <workbookView xWindow="360" yWindow="180" windowWidth="28035" windowHeight="124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P6" i="1" l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Q6" i="1" l="1"/>
  <c r="R3" i="1"/>
  <c r="R4" i="1"/>
  <c r="R5" i="1"/>
  <c r="Q3" i="1"/>
  <c r="Q4" i="1"/>
  <c r="Q5" i="1"/>
  <c r="R6" i="1"/>
  <c r="P19" i="1" l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F18" i="1" l="1"/>
  <c r="B18" i="1"/>
  <c r="O20" i="1"/>
  <c r="E20" i="1"/>
  <c r="I20" i="1"/>
  <c r="H20" i="1"/>
  <c r="B20" i="1"/>
  <c r="P20" i="1"/>
  <c r="N20" i="1"/>
  <c r="M20" i="1"/>
  <c r="L20" i="1"/>
  <c r="K20" i="1"/>
  <c r="J20" i="1"/>
  <c r="G20" i="1"/>
  <c r="F20" i="1"/>
  <c r="D20" i="1"/>
  <c r="C20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R21" i="1" l="1"/>
  <c r="S21" i="1" s="1"/>
  <c r="Q21" i="1"/>
  <c r="P18" i="1"/>
  <c r="O18" i="1"/>
  <c r="N18" i="1"/>
  <c r="M18" i="1"/>
  <c r="L18" i="1"/>
  <c r="K18" i="1"/>
  <c r="J18" i="1"/>
  <c r="I18" i="1"/>
  <c r="H18" i="1"/>
  <c r="G18" i="1"/>
  <c r="E18" i="1"/>
  <c r="D18" i="1"/>
  <c r="C18" i="1"/>
  <c r="P7" i="1"/>
  <c r="O7" i="1"/>
  <c r="N7" i="1"/>
  <c r="M7" i="1"/>
  <c r="L7" i="1"/>
  <c r="P11" i="1"/>
  <c r="O11" i="1"/>
  <c r="N11" i="1"/>
  <c r="M11" i="1"/>
  <c r="L11" i="1"/>
  <c r="P12" i="1"/>
  <c r="O12" i="1"/>
  <c r="N12" i="1"/>
  <c r="M12" i="1"/>
  <c r="L12" i="1"/>
  <c r="F14" i="1"/>
  <c r="I13" i="1"/>
  <c r="E13" i="1"/>
  <c r="P13" i="1"/>
  <c r="O13" i="1"/>
  <c r="N13" i="1"/>
  <c r="M13" i="1"/>
  <c r="B14" i="1"/>
  <c r="P14" i="1"/>
  <c r="O14" i="1"/>
  <c r="N14" i="1"/>
  <c r="M14" i="1"/>
  <c r="L14" i="1"/>
  <c r="L13" i="1"/>
  <c r="K12" i="1"/>
  <c r="K13" i="1"/>
  <c r="K14" i="1"/>
  <c r="K7" i="1"/>
  <c r="J13" i="1"/>
  <c r="H13" i="1"/>
  <c r="G13" i="1"/>
  <c r="F13" i="1"/>
  <c r="D13" i="1"/>
  <c r="C13" i="1"/>
  <c r="C14" i="1"/>
  <c r="B13" i="1"/>
  <c r="J12" i="1"/>
  <c r="I12" i="1"/>
  <c r="H12" i="1"/>
  <c r="G12" i="1"/>
  <c r="F12" i="1"/>
  <c r="E12" i="1"/>
  <c r="D12" i="1"/>
  <c r="C12" i="1"/>
  <c r="B12" i="1"/>
  <c r="K11" i="1"/>
  <c r="J11" i="1"/>
  <c r="I11" i="1"/>
  <c r="H11" i="1"/>
  <c r="G11" i="1"/>
  <c r="F11" i="1"/>
  <c r="E11" i="1"/>
  <c r="D11" i="1"/>
  <c r="C11" i="1"/>
  <c r="B11" i="1"/>
  <c r="J7" i="1"/>
  <c r="I7" i="1"/>
  <c r="H7" i="1"/>
  <c r="G7" i="1"/>
  <c r="F7" i="1"/>
  <c r="E7" i="1"/>
  <c r="D7" i="1"/>
  <c r="C7" i="1"/>
  <c r="B7" i="1"/>
  <c r="J14" i="1"/>
  <c r="I14" i="1"/>
  <c r="H14" i="1"/>
  <c r="R7" i="1" l="1"/>
  <c r="S7" i="1" s="1"/>
  <c r="R13" i="1"/>
  <c r="S13" i="1" s="1"/>
  <c r="Q18" i="1"/>
  <c r="R11" i="1"/>
  <c r="S11" i="1" s="1"/>
  <c r="Q7" i="1"/>
  <c r="Q11" i="1"/>
  <c r="R12" i="1"/>
  <c r="S12" i="1" s="1"/>
  <c r="Q12" i="1"/>
  <c r="Q20" i="1"/>
  <c r="R20" i="1"/>
  <c r="S20" i="1" s="1"/>
  <c r="Q19" i="1"/>
  <c r="R18" i="1"/>
  <c r="S18" i="1" s="1"/>
  <c r="Q13" i="1"/>
  <c r="R19" i="1"/>
  <c r="S19" i="1" s="1"/>
  <c r="G14" i="1"/>
  <c r="E14" i="1"/>
  <c r="D14" i="1"/>
  <c r="R14" i="1" l="1"/>
  <c r="S14" i="1" s="1"/>
  <c r="Q14" i="1"/>
</calcChain>
</file>

<file path=xl/sharedStrings.xml><?xml version="1.0" encoding="utf-8"?>
<sst xmlns="http://schemas.openxmlformats.org/spreadsheetml/2006/main" count="19" uniqueCount="13">
  <si>
    <t>cooling rate</t>
    <phoneticPr fontId="1" type="noConversion"/>
  </si>
  <si>
    <t>STDEV</t>
    <phoneticPr fontId="1" type="noConversion"/>
  </si>
  <si>
    <t>mean</t>
    <phoneticPr fontId="1" type="noConversion"/>
  </si>
  <si>
    <t>Transformation</t>
    <phoneticPr fontId="1" type="noConversion"/>
  </si>
  <si>
    <t>WQ</t>
    <phoneticPr fontId="1" type="noConversion"/>
  </si>
  <si>
    <t>grain size</t>
    <phoneticPr fontId="1" type="noConversion"/>
  </si>
  <si>
    <t>Ferrite cooling</t>
    <phoneticPr fontId="1" type="noConversion"/>
  </si>
  <si>
    <t>95% C. I.</t>
    <phoneticPr fontId="1" type="noConversion"/>
  </si>
  <si>
    <t>cooling rate</t>
    <phoneticPr fontId="1" type="noConversion"/>
  </si>
  <si>
    <t>mean</t>
    <phoneticPr fontId="1" type="noConversion"/>
  </si>
  <si>
    <t>STDEV</t>
    <phoneticPr fontId="1" type="noConversion"/>
  </si>
  <si>
    <t>grain size</t>
    <phoneticPr fontId="1" type="noConversion"/>
  </si>
  <si>
    <t>austenite to RT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</si>
</sst>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topLeftCell="B1" workbookViewId="0">
      <selection activeCell="X18" sqref="X18"/>
    </sheetView>
  </sheetViews>
  <sheetFormatPr defaultRowHeight="16.5" x14ac:dyDescent="0.3"/>
  <cols>
    <col min="1" max="1" width="21.75" customWidth="1"/>
    <col min="2" max="2" width="11.625" customWidth="1"/>
    <col min="17" max="17" width="10.75" customWidth="1"/>
    <col min="18" max="18" width="12.5" customWidth="1"/>
  </cols>
  <sheetData>
    <row r="1" spans="1:19" x14ac:dyDescent="0.3">
      <c r="A1" t="s">
        <v>12</v>
      </c>
      <c r="B1" t="s">
        <v>11</v>
      </c>
    </row>
    <row r="2" spans="1:19" x14ac:dyDescent="0.3">
      <c r="A2" s="1" t="s">
        <v>8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 t="s">
        <v>9</v>
      </c>
      <c r="R2" s="1" t="s">
        <v>10</v>
      </c>
      <c r="S2" s="1" t="s">
        <v>7</v>
      </c>
    </row>
    <row r="3" spans="1:19" x14ac:dyDescent="0.3">
      <c r="A3" s="1">
        <v>1</v>
      </c>
      <c r="B3">
        <f>1000/5</f>
        <v>200</v>
      </c>
      <c r="C3">
        <f>1000/5</f>
        <v>200</v>
      </c>
      <c r="D3">
        <f>1000/6</f>
        <v>166.66666666666666</v>
      </c>
      <c r="E3">
        <f>1000/5</f>
        <v>200</v>
      </c>
      <c r="F3">
        <f>1000/8</f>
        <v>125</v>
      </c>
      <c r="G3">
        <f>1000/4</f>
        <v>250</v>
      </c>
      <c r="H3">
        <f>1000/6</f>
        <v>166.66666666666666</v>
      </c>
      <c r="I3">
        <f>1000/4</f>
        <v>250</v>
      </c>
      <c r="J3">
        <f>1000/4</f>
        <v>250</v>
      </c>
      <c r="K3">
        <f>1000/4</f>
        <v>250</v>
      </c>
      <c r="L3">
        <f>1000/6</f>
        <v>166.66666666666666</v>
      </c>
      <c r="M3">
        <f>1000/4</f>
        <v>250</v>
      </c>
      <c r="N3">
        <f>1000/5</f>
        <v>200</v>
      </c>
      <c r="O3">
        <f>1000/5</f>
        <v>200</v>
      </c>
      <c r="P3">
        <f>1000/4</f>
        <v>250</v>
      </c>
      <c r="Q3" s="1">
        <f t="shared" ref="Q3:Q6" si="0">AVERAGE(B3:P3)</f>
        <v>208.33333333333331</v>
      </c>
      <c r="R3" s="1">
        <f t="shared" ref="R3:R6" si="1">STDEV(B3:P3)</f>
        <v>40.458679685634522</v>
      </c>
      <c r="S3" s="1">
        <v>20.474916903915034</v>
      </c>
    </row>
    <row r="4" spans="1:19" x14ac:dyDescent="0.3">
      <c r="A4" s="1">
        <v>3</v>
      </c>
      <c r="B4">
        <f>1000/5</f>
        <v>200</v>
      </c>
      <c r="C4">
        <f>1000/7</f>
        <v>142.85714285714286</v>
      </c>
      <c r="D4">
        <f>1000/7</f>
        <v>142.85714285714286</v>
      </c>
      <c r="E4">
        <f>1000/5</f>
        <v>200</v>
      </c>
      <c r="F4">
        <f>1000/5</f>
        <v>200</v>
      </c>
      <c r="G4">
        <f>1000/4</f>
        <v>250</v>
      </c>
      <c r="H4">
        <f>1000/4</f>
        <v>250</v>
      </c>
      <c r="I4">
        <f>1000/6</f>
        <v>166.66666666666666</v>
      </c>
      <c r="J4">
        <f>1000/5</f>
        <v>200</v>
      </c>
      <c r="K4">
        <f>1000/4</f>
        <v>250</v>
      </c>
      <c r="L4">
        <f>1000/4</f>
        <v>250</v>
      </c>
      <c r="M4">
        <f>1000/5</f>
        <v>200</v>
      </c>
      <c r="N4">
        <f t="shared" ref="N4:P4" si="2">1000/6</f>
        <v>166.66666666666666</v>
      </c>
      <c r="O4">
        <f>1000/4</f>
        <v>250</v>
      </c>
      <c r="P4">
        <f t="shared" si="2"/>
        <v>166.66666666666666</v>
      </c>
      <c r="Q4" s="1">
        <f t="shared" si="0"/>
        <v>202.38095238095235</v>
      </c>
      <c r="R4" s="1">
        <f t="shared" si="1"/>
        <v>39.89173881951897</v>
      </c>
      <c r="S4" s="1">
        <v>20.188005239635711</v>
      </c>
    </row>
    <row r="5" spans="1:19" x14ac:dyDescent="0.3">
      <c r="A5" s="1">
        <v>20</v>
      </c>
      <c r="B5">
        <f>1000/5</f>
        <v>200</v>
      </c>
      <c r="C5">
        <f>1000/4</f>
        <v>250</v>
      </c>
      <c r="D5">
        <f>1000/8</f>
        <v>125</v>
      </c>
      <c r="E5">
        <f>1000/8</f>
        <v>125</v>
      </c>
      <c r="F5">
        <f>1000/6</f>
        <v>166.66666666666666</v>
      </c>
      <c r="G5">
        <f>1000/5</f>
        <v>200</v>
      </c>
      <c r="H5">
        <f>1000/7</f>
        <v>142.85714285714286</v>
      </c>
      <c r="I5">
        <f>1000/5</f>
        <v>200</v>
      </c>
      <c r="J5">
        <f>1000/8</f>
        <v>125</v>
      </c>
      <c r="K5">
        <f>1000/6</f>
        <v>166.66666666666666</v>
      </c>
      <c r="L5">
        <f>1000/8</f>
        <v>125</v>
      </c>
      <c r="M5">
        <f t="shared" ref="M5" si="3">1000/7</f>
        <v>142.85714285714286</v>
      </c>
      <c r="N5">
        <f>1000/9</f>
        <v>111.11111111111111</v>
      </c>
      <c r="O5">
        <f>1000/6</f>
        <v>166.66666666666666</v>
      </c>
      <c r="P5">
        <f>1000/9</f>
        <v>111.11111111111111</v>
      </c>
      <c r="Q5" s="1">
        <f t="shared" si="0"/>
        <v>157.19576719576719</v>
      </c>
      <c r="R5" s="1">
        <f t="shared" si="1"/>
        <v>40.693435346897132</v>
      </c>
      <c r="S5" s="1">
        <v>20.593719660070771</v>
      </c>
    </row>
    <row r="6" spans="1:19" x14ac:dyDescent="0.3">
      <c r="A6" s="1">
        <v>100</v>
      </c>
      <c r="B6">
        <f>1000/6</f>
        <v>166.66666666666666</v>
      </c>
      <c r="C6">
        <f>1000/11</f>
        <v>90.909090909090907</v>
      </c>
      <c r="D6">
        <f>1000/8</f>
        <v>125</v>
      </c>
      <c r="E6">
        <f>1000/11</f>
        <v>90.909090909090907</v>
      </c>
      <c r="F6">
        <f>1000/7</f>
        <v>142.85714285714286</v>
      </c>
      <c r="G6">
        <f>1000/8</f>
        <v>125</v>
      </c>
      <c r="H6">
        <f t="shared" ref="H6" si="4">1000/6</f>
        <v>166.66666666666666</v>
      </c>
      <c r="I6">
        <f>1000/8</f>
        <v>125</v>
      </c>
      <c r="J6">
        <f>1000/9</f>
        <v>111.11111111111111</v>
      </c>
      <c r="K6">
        <f>1000/10</f>
        <v>100</v>
      </c>
      <c r="L6">
        <f>1000/8</f>
        <v>125</v>
      </c>
      <c r="M6">
        <f>1000/8</f>
        <v>125</v>
      </c>
      <c r="N6">
        <f>1000/12</f>
        <v>83.333333333333329</v>
      </c>
      <c r="O6">
        <f>1000/10</f>
        <v>100</v>
      </c>
      <c r="P6">
        <f>1000/11</f>
        <v>90.909090909090907</v>
      </c>
      <c r="Q6" s="1">
        <f t="shared" si="0"/>
        <v>117.8908128908129</v>
      </c>
      <c r="R6" s="1">
        <f t="shared" si="1"/>
        <v>26.320245122819152</v>
      </c>
      <c r="S6" s="1">
        <v>13.319881814426672</v>
      </c>
    </row>
    <row r="7" spans="1:19" x14ac:dyDescent="0.3">
      <c r="A7" s="2" t="s">
        <v>4</v>
      </c>
      <c r="B7">
        <f>500/11</f>
        <v>45.454545454545453</v>
      </c>
      <c r="C7">
        <f>500/5</f>
        <v>100</v>
      </c>
      <c r="D7">
        <f>500/5</f>
        <v>100</v>
      </c>
      <c r="E7">
        <f>500/9</f>
        <v>55.555555555555557</v>
      </c>
      <c r="F7">
        <f>500/6</f>
        <v>83.333333333333329</v>
      </c>
      <c r="G7">
        <f>500/8</f>
        <v>62.5</v>
      </c>
      <c r="H7">
        <f>500/6</f>
        <v>83.333333333333329</v>
      </c>
      <c r="I7">
        <f>500/8</f>
        <v>62.5</v>
      </c>
      <c r="J7">
        <f>500/10</f>
        <v>50</v>
      </c>
      <c r="K7">
        <f>500/9</f>
        <v>55.555555555555557</v>
      </c>
      <c r="L7">
        <f>500/9</f>
        <v>55.555555555555557</v>
      </c>
      <c r="M7">
        <f>500/8</f>
        <v>62.5</v>
      </c>
      <c r="N7">
        <f>500/7</f>
        <v>71.428571428571431</v>
      </c>
      <c r="O7">
        <f>500/8</f>
        <v>62.5</v>
      </c>
      <c r="P7">
        <f>500/9</f>
        <v>55.555555555555557</v>
      </c>
      <c r="Q7" s="1">
        <f>AVERAGE(B7:P7)</f>
        <v>67.051467051467043</v>
      </c>
      <c r="R7" s="1">
        <f>STDEV(B7:P7)</f>
        <v>17.090590380446304</v>
      </c>
      <c r="S7" s="1">
        <f>1.96*R7/SQRT(15)</f>
        <v>8.6490320642553051</v>
      </c>
    </row>
    <row r="9" spans="1:19" x14ac:dyDescent="0.3">
      <c r="A9" t="s">
        <v>3</v>
      </c>
      <c r="B9" t="s">
        <v>5</v>
      </c>
    </row>
    <row r="10" spans="1:19" x14ac:dyDescent="0.3">
      <c r="A10" s="1" t="s">
        <v>0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1">
        <v>15</v>
      </c>
      <c r="Q10" s="1" t="s">
        <v>2</v>
      </c>
      <c r="R10" s="1" t="s">
        <v>1</v>
      </c>
      <c r="S10" s="1" t="s">
        <v>7</v>
      </c>
    </row>
    <row r="11" spans="1:19" x14ac:dyDescent="0.3">
      <c r="A11" s="1">
        <v>1</v>
      </c>
      <c r="B11">
        <f>1000/5</f>
        <v>200</v>
      </c>
      <c r="C11">
        <f>1000/6</f>
        <v>166.66666666666666</v>
      </c>
      <c r="D11">
        <f>1000/8</f>
        <v>125</v>
      </c>
      <c r="E11">
        <f>1000/6</f>
        <v>166.66666666666666</v>
      </c>
      <c r="F11">
        <f>1000/6</f>
        <v>166.66666666666666</v>
      </c>
      <c r="G11">
        <f>1000/7</f>
        <v>142.85714285714286</v>
      </c>
      <c r="H11">
        <f>1000/7</f>
        <v>142.85714285714286</v>
      </c>
      <c r="I11">
        <f>1000/9</f>
        <v>111.11111111111111</v>
      </c>
      <c r="J11">
        <f>1000/9</f>
        <v>111.11111111111111</v>
      </c>
      <c r="K11">
        <f>1000/10</f>
        <v>100</v>
      </c>
      <c r="L11">
        <f>1000/8</f>
        <v>125</v>
      </c>
      <c r="M11">
        <f>1000/7</f>
        <v>142.85714285714286</v>
      </c>
      <c r="N11">
        <f>1000/8</f>
        <v>125</v>
      </c>
      <c r="O11">
        <f>1000/7</f>
        <v>142.85714285714286</v>
      </c>
      <c r="P11">
        <f>1000/7</f>
        <v>142.85714285714286</v>
      </c>
      <c r="Q11" s="1">
        <f>AVERAGE(B11:P11)</f>
        <v>140.76719576719577</v>
      </c>
      <c r="R11" s="1">
        <f>STDEV(B11:P11)</f>
        <v>26.335007421077762</v>
      </c>
      <c r="S11" s="1">
        <f>1.96*R11/SQRT(15)</f>
        <v>13.327352568106834</v>
      </c>
    </row>
    <row r="12" spans="1:19" x14ac:dyDescent="0.3">
      <c r="A12" s="1">
        <v>3</v>
      </c>
      <c r="B12">
        <f>1000/9</f>
        <v>111.11111111111111</v>
      </c>
      <c r="C12">
        <f>1000/8</f>
        <v>125</v>
      </c>
      <c r="D12">
        <f>1000/5</f>
        <v>200</v>
      </c>
      <c r="E12">
        <f>1000/11</f>
        <v>90.909090909090907</v>
      </c>
      <c r="F12">
        <f>1000/6</f>
        <v>166.66666666666666</v>
      </c>
      <c r="G12">
        <f>1000/7</f>
        <v>142.85714285714286</v>
      </c>
      <c r="H12">
        <f>1000/7</f>
        <v>142.85714285714286</v>
      </c>
      <c r="I12">
        <f>1000/8</f>
        <v>125</v>
      </c>
      <c r="J12">
        <f>1000/9</f>
        <v>111.11111111111111</v>
      </c>
      <c r="K12">
        <f>1000/6</f>
        <v>166.66666666666666</v>
      </c>
      <c r="L12">
        <f>1000/8</f>
        <v>125</v>
      </c>
      <c r="M12">
        <f>1000/8</f>
        <v>125</v>
      </c>
      <c r="N12">
        <f>1000/9</f>
        <v>111.11111111111111</v>
      </c>
      <c r="O12">
        <f>1000/7</f>
        <v>142.85714285714286</v>
      </c>
      <c r="P12">
        <f>1000/6</f>
        <v>166.66666666666666</v>
      </c>
      <c r="Q12" s="1">
        <f>AVERAGE(B12:P12)</f>
        <v>136.85425685425687</v>
      </c>
      <c r="R12" s="1">
        <f>STDEV(B12:P12)</f>
        <v>28.564474300934435</v>
      </c>
      <c r="S12" s="1">
        <f t="shared" ref="S12:S14" si="5">1.96*R12/SQRT(15)</f>
        <v>14.455618479396671</v>
      </c>
    </row>
    <row r="13" spans="1:19" x14ac:dyDescent="0.3">
      <c r="A13" s="1">
        <v>20</v>
      </c>
      <c r="B13">
        <f>1000/7</f>
        <v>142.85714285714286</v>
      </c>
      <c r="C13">
        <f>1000/9</f>
        <v>111.11111111111111</v>
      </c>
      <c r="D13">
        <f>1000/7</f>
        <v>142.85714285714286</v>
      </c>
      <c r="E13">
        <f>1000/10</f>
        <v>100</v>
      </c>
      <c r="F13">
        <f>1000/8</f>
        <v>125</v>
      </c>
      <c r="G13">
        <f>1000/6</f>
        <v>166.66666666666666</v>
      </c>
      <c r="H13">
        <f>1000/9</f>
        <v>111.11111111111111</v>
      </c>
      <c r="I13">
        <f>1000/10</f>
        <v>100</v>
      </c>
      <c r="J13">
        <f>1000/10</f>
        <v>100</v>
      </c>
      <c r="K13">
        <f>1000/10</f>
        <v>100</v>
      </c>
      <c r="L13">
        <f t="shared" ref="L13" si="6">1000/10</f>
        <v>100</v>
      </c>
      <c r="M13">
        <f>1000/7</f>
        <v>142.85714285714286</v>
      </c>
      <c r="N13">
        <f>1000/8</f>
        <v>125</v>
      </c>
      <c r="O13">
        <f>1000/9</f>
        <v>111.11111111111111</v>
      </c>
      <c r="P13">
        <f>1000/8</f>
        <v>125</v>
      </c>
      <c r="Q13" s="1">
        <f>AVERAGE(B13:P13)</f>
        <v>120.23809523809523</v>
      </c>
      <c r="R13" s="1">
        <f>STDEV(B13:P13)</f>
        <v>20.798886325704814</v>
      </c>
      <c r="S13" s="1">
        <f t="shared" si="5"/>
        <v>10.525688740257813</v>
      </c>
    </row>
    <row r="14" spans="1:19" x14ac:dyDescent="0.3">
      <c r="A14" s="1">
        <v>100</v>
      </c>
      <c r="B14">
        <f>1000/6</f>
        <v>166.66666666666666</v>
      </c>
      <c r="C14">
        <f>1000/11</f>
        <v>90.909090909090907</v>
      </c>
      <c r="D14">
        <f>1000/8</f>
        <v>125</v>
      </c>
      <c r="E14">
        <f>1000/11</f>
        <v>90.909090909090907</v>
      </c>
      <c r="F14">
        <f>1000/7</f>
        <v>142.85714285714286</v>
      </c>
      <c r="G14">
        <f>1000/8</f>
        <v>125</v>
      </c>
      <c r="H14">
        <f t="shared" ref="H14" si="7">1000/6</f>
        <v>166.66666666666666</v>
      </c>
      <c r="I14">
        <f>1000/8</f>
        <v>125</v>
      </c>
      <c r="J14">
        <f>1000/9</f>
        <v>111.11111111111111</v>
      </c>
      <c r="K14">
        <f>1000/10</f>
        <v>100</v>
      </c>
      <c r="L14">
        <f>1000/8</f>
        <v>125</v>
      </c>
      <c r="M14">
        <f>1000/8</f>
        <v>125</v>
      </c>
      <c r="N14">
        <f>1000/12</f>
        <v>83.333333333333329</v>
      </c>
      <c r="O14">
        <f>1000/10</f>
        <v>100</v>
      </c>
      <c r="P14">
        <f>1000/11</f>
        <v>90.909090909090907</v>
      </c>
      <c r="Q14" s="1">
        <f>AVERAGE(B14:P14)</f>
        <v>117.8908128908129</v>
      </c>
      <c r="R14" s="1">
        <f>STDEV(B14:P14)</f>
        <v>26.320245122819152</v>
      </c>
      <c r="S14" s="1">
        <f t="shared" si="5"/>
        <v>13.319881814426672</v>
      </c>
    </row>
    <row r="16" spans="1:19" x14ac:dyDescent="0.3">
      <c r="A16" t="s">
        <v>6</v>
      </c>
      <c r="B16" t="s">
        <v>5</v>
      </c>
    </row>
    <row r="17" spans="1:19" x14ac:dyDescent="0.3">
      <c r="A17" s="1" t="s">
        <v>0</v>
      </c>
      <c r="B17" s="1">
        <v>1</v>
      </c>
      <c r="C17" s="1">
        <v>2</v>
      </c>
      <c r="D17" s="1">
        <v>3</v>
      </c>
      <c r="E17" s="1">
        <v>4</v>
      </c>
      <c r="F17" s="1">
        <v>5</v>
      </c>
      <c r="G17" s="1">
        <v>6</v>
      </c>
      <c r="H17" s="1">
        <v>7</v>
      </c>
      <c r="I17" s="1">
        <v>8</v>
      </c>
      <c r="J17" s="1">
        <v>9</v>
      </c>
      <c r="K17" s="1">
        <v>10</v>
      </c>
      <c r="L17" s="1">
        <v>11</v>
      </c>
      <c r="M17" s="1">
        <v>12</v>
      </c>
      <c r="N17" s="1">
        <v>13</v>
      </c>
      <c r="O17" s="1">
        <v>14</v>
      </c>
      <c r="P17" s="1">
        <v>15</v>
      </c>
      <c r="Q17" s="1" t="s">
        <v>2</v>
      </c>
      <c r="R17" s="1" t="s">
        <v>1</v>
      </c>
      <c r="S17" s="1" t="s">
        <v>7</v>
      </c>
    </row>
    <row r="18" spans="1:19" x14ac:dyDescent="0.3">
      <c r="A18" s="1">
        <v>1</v>
      </c>
      <c r="B18">
        <f>1000/5</f>
        <v>200</v>
      </c>
      <c r="C18">
        <f>1000/5</f>
        <v>200</v>
      </c>
      <c r="D18">
        <f>1000/6</f>
        <v>166.66666666666666</v>
      </c>
      <c r="E18">
        <f>1000/5</f>
        <v>200</v>
      </c>
      <c r="F18">
        <f>1000/8</f>
        <v>125</v>
      </c>
      <c r="G18">
        <f>1000/4</f>
        <v>250</v>
      </c>
      <c r="H18">
        <f>1000/6</f>
        <v>166.66666666666666</v>
      </c>
      <c r="I18">
        <f>1000/4</f>
        <v>250</v>
      </c>
      <c r="J18">
        <f>1000/4</f>
        <v>250</v>
      </c>
      <c r="K18">
        <f>1000/4</f>
        <v>250</v>
      </c>
      <c r="L18">
        <f>1000/6</f>
        <v>166.66666666666666</v>
      </c>
      <c r="M18">
        <f>1000/4</f>
        <v>250</v>
      </c>
      <c r="N18">
        <f>1000/5</f>
        <v>200</v>
      </c>
      <c r="O18">
        <f>1000/5</f>
        <v>200</v>
      </c>
      <c r="P18">
        <f>1000/4</f>
        <v>250</v>
      </c>
      <c r="Q18" s="1">
        <f>AVERAGE(B18:P18)</f>
        <v>208.33333333333331</v>
      </c>
      <c r="R18" s="1">
        <f>STDEV(B18:P18)</f>
        <v>40.458679685634522</v>
      </c>
      <c r="S18" s="1">
        <f>1.96*R18/SQRT(15)</f>
        <v>20.474916903915034</v>
      </c>
    </row>
    <row r="19" spans="1:19" x14ac:dyDescent="0.3">
      <c r="A19" s="1">
        <v>3</v>
      </c>
      <c r="B19">
        <f>1000/8</f>
        <v>125</v>
      </c>
      <c r="C19">
        <f>1000/7</f>
        <v>142.85714285714286</v>
      </c>
      <c r="D19">
        <f>1000/9</f>
        <v>111.11111111111111</v>
      </c>
      <c r="E19">
        <f>1000/4</f>
        <v>250</v>
      </c>
      <c r="F19">
        <f>1000/7</f>
        <v>142.85714285714286</v>
      </c>
      <c r="G19">
        <f>1000/6</f>
        <v>166.66666666666666</v>
      </c>
      <c r="H19">
        <f>1000/5</f>
        <v>200</v>
      </c>
      <c r="I19">
        <f>1000/5</f>
        <v>200</v>
      </c>
      <c r="J19">
        <f>1000/6</f>
        <v>166.66666666666666</v>
      </c>
      <c r="K19">
        <f>1000/6</f>
        <v>166.66666666666666</v>
      </c>
      <c r="L19">
        <f>1000/6</f>
        <v>166.66666666666666</v>
      </c>
      <c r="M19">
        <f>1000/7</f>
        <v>142.85714285714286</v>
      </c>
      <c r="N19">
        <f>1000/5</f>
        <v>200</v>
      </c>
      <c r="O19">
        <f>1000/6</f>
        <v>166.66666666666666</v>
      </c>
      <c r="P19">
        <f>1000/6</f>
        <v>166.66666666666666</v>
      </c>
      <c r="Q19" s="1">
        <f>AVERAGE(B19:P19)</f>
        <v>167.64550264550266</v>
      </c>
      <c r="R19" s="1">
        <f>STDEV(B19:P19)</f>
        <v>34.627215881629922</v>
      </c>
      <c r="S19" s="1">
        <f>1.96*R19/SQRT(15)</f>
        <v>17.52378904351734</v>
      </c>
    </row>
    <row r="20" spans="1:19" x14ac:dyDescent="0.3">
      <c r="A20" s="1">
        <v>20</v>
      </c>
      <c r="B20">
        <f>1000/6</f>
        <v>166.66666666666666</v>
      </c>
      <c r="C20">
        <f>1000/7</f>
        <v>142.85714285714286</v>
      </c>
      <c r="D20">
        <f>1000/7</f>
        <v>142.85714285714286</v>
      </c>
      <c r="E20">
        <f>1000/9</f>
        <v>111.11111111111111</v>
      </c>
      <c r="F20">
        <f>1000/9</f>
        <v>111.11111111111111</v>
      </c>
      <c r="G20">
        <f>1000/9</f>
        <v>111.11111111111111</v>
      </c>
      <c r="H20">
        <f>1000/6</f>
        <v>166.66666666666666</v>
      </c>
      <c r="I20">
        <f>1000/7</f>
        <v>142.85714285714286</v>
      </c>
      <c r="J20">
        <f>1000/5</f>
        <v>200</v>
      </c>
      <c r="K20">
        <f>1000/6</f>
        <v>166.66666666666666</v>
      </c>
      <c r="L20">
        <f>1000/6</f>
        <v>166.66666666666666</v>
      </c>
      <c r="M20">
        <f>1000/8</f>
        <v>125</v>
      </c>
      <c r="N20">
        <f>1000/6</f>
        <v>166.66666666666666</v>
      </c>
      <c r="O20">
        <f>1000/6</f>
        <v>166.66666666666666</v>
      </c>
      <c r="P20">
        <f>1000/9</f>
        <v>111.11111111111111</v>
      </c>
      <c r="Q20" s="1">
        <f>AVERAGE(B20:P20)</f>
        <v>146.53439153439155</v>
      </c>
      <c r="R20" s="1">
        <f>STDEV(B20:P20)</f>
        <v>27.792540079067845</v>
      </c>
      <c r="S20" s="1">
        <f t="shared" ref="S20:S21" si="8">1.96*R20/SQRT(15)</f>
        <v>14.064965863670837</v>
      </c>
    </row>
    <row r="21" spans="1:19" x14ac:dyDescent="0.3">
      <c r="A21" s="1">
        <v>100</v>
      </c>
      <c r="B21">
        <f>1000/5</f>
        <v>200</v>
      </c>
      <c r="C21">
        <f>1000/6</f>
        <v>166.66666666666666</v>
      </c>
      <c r="D21">
        <f>1000/8</f>
        <v>125</v>
      </c>
      <c r="E21">
        <f>1000/6</f>
        <v>166.66666666666666</v>
      </c>
      <c r="F21">
        <f>1000/6</f>
        <v>166.66666666666666</v>
      </c>
      <c r="G21">
        <f>1000/7</f>
        <v>142.85714285714286</v>
      </c>
      <c r="H21">
        <f>1000/7</f>
        <v>142.85714285714286</v>
      </c>
      <c r="I21">
        <f>1000/9</f>
        <v>111.11111111111111</v>
      </c>
      <c r="J21">
        <f>1000/9</f>
        <v>111.11111111111111</v>
      </c>
      <c r="K21">
        <f>1000/10</f>
        <v>100</v>
      </c>
      <c r="L21">
        <f>1000/8</f>
        <v>125</v>
      </c>
      <c r="M21">
        <f>1000/7</f>
        <v>142.85714285714286</v>
      </c>
      <c r="N21">
        <f>1000/8</f>
        <v>125</v>
      </c>
      <c r="O21">
        <f>1000/7</f>
        <v>142.85714285714286</v>
      </c>
      <c r="P21">
        <f>1000/7</f>
        <v>142.85714285714286</v>
      </c>
      <c r="Q21" s="1">
        <f>AVERAGE(B21:P21)</f>
        <v>140.76719576719577</v>
      </c>
      <c r="R21" s="1">
        <f>STDEV(B21:P21)</f>
        <v>26.335007421077762</v>
      </c>
      <c r="S21" s="1">
        <f t="shared" si="8"/>
        <v>13.327352568106834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gift1</dc:creator>
  <cp:lastModifiedBy>user</cp:lastModifiedBy>
  <dcterms:created xsi:type="dcterms:W3CDTF">2013-04-22T08:02:50Z</dcterms:created>
  <dcterms:modified xsi:type="dcterms:W3CDTF">2014-12-14T16:52:06Z</dcterms:modified>
</cp:coreProperties>
</file>